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em\Dropbox\V6-Dochlazení administrativních prostor budov ČNB\_received\KONEČNÝ ROZPOČET ZNOVU\zadávací\"/>
    </mc:Choice>
  </mc:AlternateContent>
  <xr:revisionPtr revIDLastSave="0" documentId="13_ncr:1_{EA020E41-C985-412F-9698-E75AA6B7777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 stavby" sheetId="1" r:id="rId1"/>
    <sheet name="MZO - Dochlazení administ..." sheetId="2" r:id="rId2"/>
  </sheets>
  <definedNames>
    <definedName name="_xlnm._FilterDatabase" localSheetId="1" hidden="1">'MZO - Dochlazení administ...'!$C$73:$K$83</definedName>
    <definedName name="_xlnm.Print_Area" localSheetId="1">'MZO - Dochlazení administ...'!$C$4:$J$37,'MZO - Dochlazení administ...'!$C$43:$J$57,'MZO - Dochlazení administ...'!$C$63:$K$83</definedName>
    <definedName name="_xlnm.Print_Area" localSheetId="0">'Rekapitulace stavby'!$D$4:$AO$36,'Rekapitulace stavby'!$C$42:$AQ$56</definedName>
    <definedName name="_xlnm.Print_Titles" localSheetId="1">'MZO - Dochlazení administ...'!$73:$73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2" i="2" l="1"/>
  <c r="J80" i="2"/>
  <c r="J78" i="2"/>
  <c r="J76" i="2"/>
  <c r="BK82" i="2"/>
  <c r="BK80" i="2"/>
  <c r="BK78" i="2"/>
  <c r="BK76" i="2"/>
  <c r="J35" i="2"/>
  <c r="J34" i="2"/>
  <c r="AY55" i="1" s="1"/>
  <c r="J33" i="2"/>
  <c r="AX55" i="1" s="1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BI78" i="2"/>
  <c r="BH78" i="2"/>
  <c r="BG78" i="2"/>
  <c r="BF78" i="2"/>
  <c r="T78" i="2"/>
  <c r="R78" i="2"/>
  <c r="P78" i="2"/>
  <c r="BI76" i="2"/>
  <c r="BH76" i="2"/>
  <c r="BG76" i="2"/>
  <c r="BF76" i="2"/>
  <c r="T76" i="2"/>
  <c r="R76" i="2"/>
  <c r="P76" i="2"/>
  <c r="J71" i="2"/>
  <c r="J70" i="2"/>
  <c r="F70" i="2"/>
  <c r="F68" i="2"/>
  <c r="E66" i="2"/>
  <c r="J51" i="2"/>
  <c r="J50" i="2"/>
  <c r="F50" i="2"/>
  <c r="F48" i="2"/>
  <c r="E46" i="2"/>
  <c r="J16" i="2"/>
  <c r="E16" i="2"/>
  <c r="F71" i="2" s="1"/>
  <c r="J15" i="2"/>
  <c r="J10" i="2"/>
  <c r="J48" i="2" s="1"/>
  <c r="L50" i="1"/>
  <c r="AM50" i="1"/>
  <c r="AM49" i="1"/>
  <c r="L49" i="1"/>
  <c r="AM47" i="1"/>
  <c r="L47" i="1"/>
  <c r="L45" i="1"/>
  <c r="L44" i="1"/>
  <c r="AS54" i="1"/>
  <c r="BK75" i="2" l="1"/>
  <c r="BK74" i="2" s="1"/>
  <c r="J74" i="2" s="1"/>
  <c r="J55" i="2" s="1"/>
  <c r="P75" i="2"/>
  <c r="P74" i="2" s="1"/>
  <c r="AU55" i="1" s="1"/>
  <c r="AU54" i="1" s="1"/>
  <c r="R75" i="2"/>
  <c r="R74" i="2" s="1"/>
  <c r="T75" i="2"/>
  <c r="T74" i="2"/>
  <c r="J68" i="2"/>
  <c r="BE82" i="2"/>
  <c r="F51" i="2"/>
  <c r="BE76" i="2"/>
  <c r="BE78" i="2"/>
  <c r="BE80" i="2"/>
  <c r="F33" i="2"/>
  <c r="BB55" i="1" s="1"/>
  <c r="BB54" i="1" s="1"/>
  <c r="W31" i="1" s="1"/>
  <c r="F32" i="2"/>
  <c r="BA55" i="1" s="1"/>
  <c r="BA54" i="1" s="1"/>
  <c r="AW54" i="1" s="1"/>
  <c r="AK30" i="1" s="1"/>
  <c r="F34" i="2"/>
  <c r="BC55" i="1" s="1"/>
  <c r="BC54" i="1" s="1"/>
  <c r="W32" i="1" s="1"/>
  <c r="J32" i="2"/>
  <c r="AW55" i="1" s="1"/>
  <c r="F35" i="2"/>
  <c r="BD55" i="1" s="1"/>
  <c r="BD54" i="1" s="1"/>
  <c r="W33" i="1" s="1"/>
  <c r="J75" i="2" l="1"/>
  <c r="J56" i="2" s="1"/>
  <c r="AX54" i="1"/>
  <c r="AY54" i="1"/>
  <c r="J31" i="2"/>
  <c r="AV55" i="1" s="1"/>
  <c r="AT55" i="1" s="1"/>
  <c r="J28" i="2"/>
  <c r="AG55" i="1" s="1"/>
  <c r="AG54" i="1" s="1"/>
  <c r="AK26" i="1" s="1"/>
  <c r="W30" i="1"/>
  <c r="F31" i="2"/>
  <c r="AZ55" i="1" s="1"/>
  <c r="AZ54" i="1" s="1"/>
  <c r="AV54" i="1" s="1"/>
  <c r="AK29" i="1" s="1"/>
  <c r="AK35" i="1" l="1"/>
  <c r="J37" i="2"/>
  <c r="AN55" i="1"/>
  <c r="W29" i="1"/>
  <c r="AT54" i="1"/>
  <c r="AN54" i="1" l="1"/>
</calcChain>
</file>

<file path=xl/sharedStrings.xml><?xml version="1.0" encoding="utf-8"?>
<sst xmlns="http://schemas.openxmlformats.org/spreadsheetml/2006/main" count="322" uniqueCount="130">
  <si>
    <t>Export Komplet</t>
  </si>
  <si>
    <t>VZ</t>
  </si>
  <si>
    <t>2.0</t>
  </si>
  <si>
    <t>ZAMOK</t>
  </si>
  <si>
    <t>False</t>
  </si>
  <si>
    <t>{19d6220a-9a8f-4599-a317-bc0a8723d2aa}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</si>
  <si>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</si>
  <si>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</si>
  <si>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</si>
  <si>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</si>
  <si>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</si>
  <si>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</si>
  <si>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</si>
  <si>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MZO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</si>
  <si>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</si>
  <si>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</si>
  <si>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Dochlazení administrativních prostor ČNB - Mimozáruční opravy</t>
  </si>
  <si>
    <t>KSO:</t>
  </si>
  <si>
    <t/>
  </si>
  <si>
    <t>CC-CZ:</t>
  </si>
  <si>
    <t>112</t>
  </si>
  <si>
    <t>Místo:</t>
  </si>
  <si>
    <t>Česká národní banka, Na příkopě 864/28, 110 00 Pra</t>
  </si>
  <si>
    <t>Datum:</t>
  </si>
  <si>
    <t>1. 5. 2023</t>
  </si>
  <si>
    <t>Zadavatel:</t>
  </si>
  <si>
    <t>IČ:</t>
  </si>
  <si>
    <t>48136450</t>
  </si>
  <si>
    <t>ČESKÁ NÁRODNÍ BANKA</t>
  </si>
  <si>
    <t>DIČ:</t>
  </si>
  <si>
    <t>CZ48136450</t>
  </si>
  <si>
    <t>Uchazeč:</t>
  </si>
  <si>
    <t>Vyplň údaj</t>
  </si>
  <si>
    <t>Projektant:</t>
  </si>
  <si>
    <t>24265021</t>
  </si>
  <si>
    <t>Bohemik s.r.o.</t>
  </si>
  <si>
    <t>CZ24265021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</si>
  <si>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</si>
  <si>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</si>
  <si>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</si>
  <si>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Předpokládaný počet hodin a výjezdů mimozáručních oprav je uveden pouze za účelem porovnání nabídek a vychází z předpokládaného čerpání výše uvedených jednotek zadavatelem v souladu se zákonem. Zadavatel si vyhrazuje právo uvedené množství čerpat dle svých reálných potřeb, skutečné počty se tak mohou od předpokládaného počtu lišit.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</si>
  <si>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</si>
  <si>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</si>
  <si>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</si>
  <si>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</si>
  <si>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</si>
  <si>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</si>
  <si>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</si>
  <si>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</si>
  <si>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</si>
  <si>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</si>
  <si>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</si>
  <si>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</si>
  <si>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</si>
  <si>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</si>
  <si>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</si>
  <si>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</si>
  <si>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</si>
  <si>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</si>
  <si>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</si>
  <si>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</si>
  <si>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</si>
  <si>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</si>
  <si>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</si>
  <si>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</si>
  <si>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</si>
  <si>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</si>
  <si>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</si>
  <si>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</si>
  <si>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</si>
  <si>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</si>
  <si>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</si>
  <si>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</si>
  <si>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</si>
  <si>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</si>
  <si>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</si>
  <si>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</si>
  <si>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</si>
  <si>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</si>
  <si>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</si>
  <si>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</si>
  <si>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</si>
  <si>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</si>
  <si>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</si>
  <si>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Předpokládaný počet hodin a výjezdů mimozáručních oprav je uveden pouze za účelem porovnání nabídek a vychází z předpokládaného čerpání výše uvedených jednotek zadavatelem v souladu se zákonem. Zadavatel si vyhrazuje právo uvedené množství čerpat dle svých reálných potřeb, skutečné počty se tak mohou od předpokládaného počtu lišit.</t>
  </si>
  <si>
    <t>REKAPITULACE ČLENĚNÍ SOUPISU PRACÍ</t>
  </si>
  <si>
    <t>Kód dílu - Popis</t>
  </si>
  <si>
    <t>Cena celkem [CZK]</t>
  </si>
  <si>
    <t>-1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</si>
  <si>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</si>
  <si>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</si>
  <si>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</si>
  <si>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</si>
  <si>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</si>
  <si>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</si>
  <si>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</si>
  <si>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</si>
  <si>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</si>
  <si>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</si>
  <si>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</si>
  <si>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</si>
  <si>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</si>
  <si>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</si>
  <si>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</si>
  <si>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</si>
  <si>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</si>
  <si>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</si>
  <si>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K</t>
  </si>
  <si>
    <t>HZS- R001</t>
  </si>
  <si>
    <t>Hodinová sazba za mimozáruční opravy v pracovních dnech tj. pondělí až pátek v době od 6:00 do 22:00 hod.</t>
  </si>
  <si>
    <t>hod</t>
  </si>
  <si>
    <t>vlastní položka</t>
  </si>
  <si>
    <t>512</t>
  </si>
  <si>
    <t>779367718</t>
  </si>
  <si>
    <t>VV</t>
  </si>
  <si>
    <t>"Předpokládaný počet za 36 měsíců" 40</t>
  </si>
  <si>
    <t>HZS-R002</t>
  </si>
  <si>
    <t>Hodinová sazba za mimozáruční opravy v pracovních dnech tj. pondělí až pátek v době od 22:00 do 06:00 hod.následujícího dne a dnech pracovního volna (po celý den)</t>
  </si>
  <si>
    <t>416428147</t>
  </si>
  <si>
    <t>"Předpokládaný počet za 36 měsíců" 16</t>
  </si>
  <si>
    <t>3</t>
  </si>
  <si>
    <t>HZS-R003</t>
  </si>
  <si>
    <t>Výjezd zhotovitele (tam i zpět) na provedení mimozáruční opravy v pracovních dnech tj. pondělí až pátek v době od 6:00 do 22:00 hod.</t>
  </si>
  <si>
    <t>výjezd</t>
  </si>
  <si>
    <t>-263924277</t>
  </si>
  <si>
    <t>"Předpokládaný počet za 36 měsíců" 4</t>
  </si>
  <si>
    <t>HZS-R004</t>
  </si>
  <si>
    <t>Výjezd zhotovitele (tam i zpět) na provedení mimozáruční opravy v pracovních dnech tj. pondělí až pátek v době od 22:00 do 06:00 hod. následujícího dne a ve dnech pracovního volna (po celý den)</t>
  </si>
  <si>
    <t>-807387352</t>
  </si>
  <si>
    <t>"Předpokládaný počet za 36 měsíců"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</si>
</sst>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M5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15" t="s">
        <v>13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19"/>
      <c r="AQ5" s="19"/>
      <c r="AR5" s="17"/>
      <c r="BE5" s="212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17" t="s">
        <v>16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19"/>
      <c r="AQ6" s="19"/>
      <c r="AR6" s="17"/>
      <c r="BE6" s="213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20</v>
      </c>
      <c r="AO7" s="19"/>
      <c r="AP7" s="19"/>
      <c r="AQ7" s="19"/>
      <c r="AR7" s="17"/>
      <c r="BE7" s="213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1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3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1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1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3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13"/>
      <c r="BS13" s="14" t="s">
        <v>6</v>
      </c>
    </row>
    <row r="14" spans="1:74" ht="12.75">
      <c r="B14" s="18"/>
      <c r="C14" s="19"/>
      <c r="D14" s="19"/>
      <c r="E14" s="218" t="s">
        <v>32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1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3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1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13"/>
      <c r="BS17" s="14" t="s">
        <v>37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3"/>
      <c r="BS18" s="14" t="s">
        <v>6</v>
      </c>
    </row>
    <row r="19" spans="1:71" s="1" customFormat="1" ht="12" customHeight="1">
      <c r="B19" s="18"/>
      <c r="C19" s="19"/>
      <c r="D19" s="26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34</v>
      </c>
      <c r="AO19" s="19"/>
      <c r="AP19" s="19"/>
      <c r="AQ19" s="19"/>
      <c r="AR19" s="17"/>
      <c r="BE19" s="21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36</v>
      </c>
      <c r="AO20" s="19"/>
      <c r="AP20" s="19"/>
      <c r="AQ20" s="19"/>
      <c r="AR20" s="17"/>
      <c r="BE20" s="213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3"/>
    </row>
    <row r="22" spans="1:71" s="1" customFormat="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3"/>
    </row>
    <row r="23" spans="1:71" s="1" customFormat="1" ht="83.25" customHeight="1">
      <c r="B23" s="18"/>
      <c r="C23" s="19"/>
      <c r="D23" s="19"/>
      <c r="E23" s="220" t="s">
        <v>40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19"/>
      <c r="AP23" s="19"/>
      <c r="AQ23" s="19"/>
      <c r="AR23" s="17"/>
      <c r="BE23" s="21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3"/>
    </row>
    <row r="26" spans="1:71" s="2" customFormat="1" ht="25.9" customHeight="1">
      <c r="A26" s="31"/>
      <c r="B26" s="32"/>
      <c r="C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ROUND(AG54,2)</f>
        <v>0</v>
      </c>
      <c r="AL26" s="222"/>
      <c r="AM26" s="222"/>
      <c r="AN26" s="222"/>
      <c r="AO26" s="222"/>
      <c r="AP26" s="33"/>
      <c r="AQ26" s="33"/>
      <c r="AR26" s="36"/>
      <c r="BE26" s="21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3" t="s">
        <v>42</v>
      </c>
      <c r="M28" s="223"/>
      <c r="N28" s="223"/>
      <c r="O28" s="223"/>
      <c r="P28" s="223"/>
      <c r="Q28" s="33"/>
      <c r="R28" s="33"/>
      <c r="S28" s="33"/>
      <c r="T28" s="33"/>
      <c r="U28" s="33"/>
      <c r="V28" s="33"/>
      <c r="W28" s="223" t="s">
        <v>43</v>
      </c>
      <c r="X28" s="223"/>
      <c r="Y28" s="223"/>
      <c r="Z28" s="223"/>
      <c r="AA28" s="223"/>
      <c r="AB28" s="223"/>
      <c r="AC28" s="223"/>
      <c r="AD28" s="223"/>
      <c r="AE28" s="223"/>
      <c r="AF28" s="33"/>
      <c r="AG28" s="33"/>
      <c r="AH28" s="33"/>
      <c r="AI28" s="33"/>
      <c r="AJ28" s="33"/>
      <c r="AK28" s="223" t="s">
        <v>44</v>
      </c>
      <c r="AL28" s="223"/>
      <c r="AM28" s="223"/>
      <c r="AN28" s="223"/>
      <c r="AO28" s="223"/>
      <c r="AP28" s="33"/>
      <c r="AQ28" s="33"/>
      <c r="AR28" s="36"/>
      <c r="BE28" s="213"/>
    </row>
    <row r="29" spans="1:71" s="3" customFormat="1" ht="14.45" customHeight="1">
      <c r="B29" s="37"/>
      <c r="C29" s="38"/>
      <c r="D29" s="26" t="s">
        <v>45</v>
      </c>
      <c r="E29" s="38"/>
      <c r="F29" s="26" t="s">
        <v>46</v>
      </c>
      <c r="G29" s="38"/>
      <c r="H29" s="38"/>
      <c r="I29" s="38"/>
      <c r="J29" s="38"/>
      <c r="K29" s="38"/>
      <c r="L29" s="207">
        <v>0.21</v>
      </c>
      <c r="M29" s="206"/>
      <c r="N29" s="206"/>
      <c r="O29" s="206"/>
      <c r="P29" s="206"/>
      <c r="Q29" s="38"/>
      <c r="R29" s="38"/>
      <c r="S29" s="38"/>
      <c r="T29" s="38"/>
      <c r="U29" s="38"/>
      <c r="V29" s="38"/>
      <c r="W29" s="205">
        <f>ROUND(AZ54,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8"/>
      <c r="AG29" s="38"/>
      <c r="AH29" s="38"/>
      <c r="AI29" s="38"/>
      <c r="AJ29" s="38"/>
      <c r="AK29" s="205">
        <f>ROUND(AV54, 2)</f>
        <v>0</v>
      </c>
      <c r="AL29" s="206"/>
      <c r="AM29" s="206"/>
      <c r="AN29" s="206"/>
      <c r="AO29" s="206"/>
      <c r="AP29" s="38"/>
      <c r="AQ29" s="38"/>
      <c r="AR29" s="39"/>
      <c r="BE29" s="214"/>
    </row>
    <row r="30" spans="1:71" s="3" customFormat="1" ht="14.45" customHeight="1">
      <c r="B30" s="37"/>
      <c r="C30" s="38"/>
      <c r="D30" s="38"/>
      <c r="E30" s="38"/>
      <c r="F30" s="26" t="s">
        <v>47</v>
      </c>
      <c r="G30" s="38"/>
      <c r="H30" s="38"/>
      <c r="I30" s="38"/>
      <c r="J30" s="38"/>
      <c r="K30" s="38"/>
      <c r="L30" s="207">
        <v>0.15</v>
      </c>
      <c r="M30" s="206"/>
      <c r="N30" s="206"/>
      <c r="O30" s="206"/>
      <c r="P30" s="206"/>
      <c r="Q30" s="38"/>
      <c r="R30" s="38"/>
      <c r="S30" s="38"/>
      <c r="T30" s="38"/>
      <c r="U30" s="38"/>
      <c r="V30" s="38"/>
      <c r="W30" s="205">
        <f>ROUND(BA54,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8"/>
      <c r="AG30" s="38"/>
      <c r="AH30" s="38"/>
      <c r="AI30" s="38"/>
      <c r="AJ30" s="38"/>
      <c r="AK30" s="205">
        <f>ROUND(AW54, 2)</f>
        <v>0</v>
      </c>
      <c r="AL30" s="206"/>
      <c r="AM30" s="206"/>
      <c r="AN30" s="206"/>
      <c r="AO30" s="206"/>
      <c r="AP30" s="38"/>
      <c r="AQ30" s="38"/>
      <c r="AR30" s="39"/>
      <c r="BE30" s="214"/>
    </row>
    <row r="31" spans="1:71" s="3" customFormat="1" ht="14.45" hidden="1" customHeight="1">
      <c r="B31" s="37"/>
      <c r="C31" s="38"/>
      <c r="D31" s="38"/>
      <c r="E31" s="38"/>
      <c r="F31" s="26" t="s">
        <v>48</v>
      </c>
      <c r="G31" s="38"/>
      <c r="H31" s="38"/>
      <c r="I31" s="38"/>
      <c r="J31" s="38"/>
      <c r="K31" s="38"/>
      <c r="L31" s="207">
        <v>0.21</v>
      </c>
      <c r="M31" s="206"/>
      <c r="N31" s="206"/>
      <c r="O31" s="206"/>
      <c r="P31" s="206"/>
      <c r="Q31" s="38"/>
      <c r="R31" s="38"/>
      <c r="S31" s="38"/>
      <c r="T31" s="38"/>
      <c r="U31" s="38"/>
      <c r="V31" s="38"/>
      <c r="W31" s="205">
        <f>ROUND(BB54,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8"/>
      <c r="AG31" s="38"/>
      <c r="AH31" s="38"/>
      <c r="AI31" s="38"/>
      <c r="AJ31" s="38"/>
      <c r="AK31" s="205">
        <v>0</v>
      </c>
      <c r="AL31" s="206"/>
      <c r="AM31" s="206"/>
      <c r="AN31" s="206"/>
      <c r="AO31" s="206"/>
      <c r="AP31" s="38"/>
      <c r="AQ31" s="38"/>
      <c r="AR31" s="39"/>
      <c r="BE31" s="214"/>
    </row>
    <row r="32" spans="1:71" s="3" customFormat="1" ht="14.45" hidden="1" customHeight="1">
      <c r="B32" s="37"/>
      <c r="C32" s="38"/>
      <c r="D32" s="38"/>
      <c r="E32" s="38"/>
      <c r="F32" s="26" t="s">
        <v>49</v>
      </c>
      <c r="G32" s="38"/>
      <c r="H32" s="38"/>
      <c r="I32" s="38"/>
      <c r="J32" s="38"/>
      <c r="K32" s="38"/>
      <c r="L32" s="207">
        <v>0.15</v>
      </c>
      <c r="M32" s="206"/>
      <c r="N32" s="206"/>
      <c r="O32" s="206"/>
      <c r="P32" s="206"/>
      <c r="Q32" s="38"/>
      <c r="R32" s="38"/>
      <c r="S32" s="38"/>
      <c r="T32" s="38"/>
      <c r="U32" s="38"/>
      <c r="V32" s="38"/>
      <c r="W32" s="205">
        <f>ROUND(BC54,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8"/>
      <c r="AG32" s="38"/>
      <c r="AH32" s="38"/>
      <c r="AI32" s="38"/>
      <c r="AJ32" s="38"/>
      <c r="AK32" s="205">
        <v>0</v>
      </c>
      <c r="AL32" s="206"/>
      <c r="AM32" s="206"/>
      <c r="AN32" s="206"/>
      <c r="AO32" s="206"/>
      <c r="AP32" s="38"/>
      <c r="AQ32" s="38"/>
      <c r="AR32" s="39"/>
      <c r="BE32" s="214"/>
    </row>
    <row r="33" spans="1:57" s="3" customFormat="1" ht="14.45" hidden="1" customHeight="1">
      <c r="B33" s="37"/>
      <c r="C33" s="38"/>
      <c r="D33" s="38"/>
      <c r="E33" s="38"/>
      <c r="F33" s="26" t="s">
        <v>50</v>
      </c>
      <c r="G33" s="38"/>
      <c r="H33" s="38"/>
      <c r="I33" s="38"/>
      <c r="J33" s="38"/>
      <c r="K33" s="38"/>
      <c r="L33" s="207">
        <v>0</v>
      </c>
      <c r="M33" s="206"/>
      <c r="N33" s="206"/>
      <c r="O33" s="206"/>
      <c r="P33" s="206"/>
      <c r="Q33" s="38"/>
      <c r="R33" s="38"/>
      <c r="S33" s="38"/>
      <c r="T33" s="38"/>
      <c r="U33" s="38"/>
      <c r="V33" s="38"/>
      <c r="W33" s="205">
        <f>ROUND(BD54,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8"/>
      <c r="AG33" s="38"/>
      <c r="AH33" s="38"/>
      <c r="AI33" s="38"/>
      <c r="AJ33" s="38"/>
      <c r="AK33" s="205">
        <v>0</v>
      </c>
      <c r="AL33" s="206"/>
      <c r="AM33" s="206"/>
      <c r="AN33" s="206"/>
      <c r="AO33" s="206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208" t="s">
        <v>53</v>
      </c>
      <c r="Y35" s="209"/>
      <c r="Z35" s="209"/>
      <c r="AA35" s="209"/>
      <c r="AB35" s="209"/>
      <c r="AC35" s="42"/>
      <c r="AD35" s="42"/>
      <c r="AE35" s="42"/>
      <c r="AF35" s="42"/>
      <c r="AG35" s="42"/>
      <c r="AH35" s="42"/>
      <c r="AI35" s="42"/>
      <c r="AJ35" s="42"/>
      <c r="AK35" s="210">
        <f>SUM(AK26:AK33)</f>
        <v>0</v>
      </c>
      <c r="AL35" s="209"/>
      <c r="AM35" s="209"/>
      <c r="AN35" s="209"/>
      <c r="AO35" s="21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54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MZO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15</v>
      </c>
      <c r="D45" s="53"/>
      <c r="E45" s="53"/>
      <c r="F45" s="53"/>
      <c r="G45" s="53"/>
      <c r="H45" s="53"/>
      <c r="I45" s="53"/>
      <c r="J45" s="53"/>
      <c r="K45" s="53"/>
      <c r="L45" s="194" t="str">
        <f>K6</f>
        <v>Dochlazení administrativních prostor ČNB - Mimozáruční opravy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Česká národní banka, Na příkopě 864/28, 110 00 Pra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196" t="str">
        <f>IF(AN8= "","",AN8)</f>
        <v>1. 5. 2023</v>
      </c>
      <c r="AN47" s="196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0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ČESKÁ NÁRODNÍ BANKA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197" t="str">
        <f>IF(E17="","",E17)</f>
        <v>Bohemik s.r.o.</v>
      </c>
      <c r="AN49" s="198"/>
      <c r="AO49" s="198"/>
      <c r="AP49" s="198"/>
      <c r="AQ49" s="33"/>
      <c r="AR49" s="36"/>
      <c r="AS49" s="199" t="s">
        <v>55</v>
      </c>
      <c r="AT49" s="200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0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38</v>
      </c>
      <c r="AJ50" s="33"/>
      <c r="AK50" s="33"/>
      <c r="AL50" s="33"/>
      <c r="AM50" s="197" t="str">
        <f>IF(E20="","",E20)</f>
        <v>Bohemik s.r.o.</v>
      </c>
      <c r="AN50" s="198"/>
      <c r="AO50" s="198"/>
      <c r="AP50" s="198"/>
      <c r="AQ50" s="33"/>
      <c r="AR50" s="36"/>
      <c r="AS50" s="201"/>
      <c r="AT50" s="202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0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03"/>
      <c r="AT51" s="204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0" s="2" customFormat="1" ht="29.25" customHeight="1">
      <c r="A52" s="31"/>
      <c r="B52" s="32"/>
      <c r="C52" s="185" t="s">
        <v>56</v>
      </c>
      <c r="D52" s="186"/>
      <c r="E52" s="186"/>
      <c r="F52" s="186"/>
      <c r="G52" s="186"/>
      <c r="H52" s="63"/>
      <c r="I52" s="187" t="s">
        <v>57</v>
      </c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8" t="s">
        <v>58</v>
      </c>
      <c r="AH52" s="186"/>
      <c r="AI52" s="186"/>
      <c r="AJ52" s="186"/>
      <c r="AK52" s="186"/>
      <c r="AL52" s="186"/>
      <c r="AM52" s="186"/>
      <c r="AN52" s="187" t="s">
        <v>59</v>
      </c>
      <c r="AO52" s="186"/>
      <c r="AP52" s="186"/>
      <c r="AQ52" s="64" t="s">
        <v>60</v>
      </c>
      <c r="AR52" s="36"/>
      <c r="AS52" s="65" t="s">
        <v>61</v>
      </c>
      <c r="AT52" s="66" t="s">
        <v>62</v>
      </c>
      <c r="AU52" s="66" t="s">
        <v>63</v>
      </c>
      <c r="AV52" s="66" t="s">
        <v>64</v>
      </c>
      <c r="AW52" s="66" t="s">
        <v>65</v>
      </c>
      <c r="AX52" s="66" t="s">
        <v>66</v>
      </c>
      <c r="AY52" s="66" t="s">
        <v>67</v>
      </c>
      <c r="AZ52" s="66" t="s">
        <v>68</v>
      </c>
      <c r="BA52" s="66" t="s">
        <v>69</v>
      </c>
      <c r="BB52" s="66" t="s">
        <v>70</v>
      </c>
      <c r="BC52" s="66" t="s">
        <v>71</v>
      </c>
      <c r="BD52" s="67" t="s">
        <v>72</v>
      </c>
      <c r="BE52" s="31"/>
    </row>
    <row r="53" spans="1:90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0" s="6" customFormat="1" ht="32.450000000000003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192">
        <f>ROUND(AG55,2)</f>
        <v>0</v>
      </c>
      <c r="AH54" s="192"/>
      <c r="AI54" s="192"/>
      <c r="AJ54" s="192"/>
      <c r="AK54" s="192"/>
      <c r="AL54" s="192"/>
      <c r="AM54" s="192"/>
      <c r="AN54" s="193">
        <f>SUM(AG54,AT54)</f>
        <v>0</v>
      </c>
      <c r="AO54" s="193"/>
      <c r="AP54" s="193"/>
      <c r="AQ54" s="75" t="s">
        <v>18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74</v>
      </c>
      <c r="BT54" s="81" t="s">
        <v>75</v>
      </c>
      <c r="BV54" s="81" t="s">
        <v>76</v>
      </c>
      <c r="BW54" s="81" t="s">
        <v>5</v>
      </c>
      <c r="BX54" s="81" t="s">
        <v>77</v>
      </c>
      <c r="CL54" s="81" t="s">
        <v>18</v>
      </c>
    </row>
    <row r="55" spans="1:90" s="7" customFormat="1" ht="24.75" customHeight="1">
      <c r="A55" s="82" t="s">
        <v>78</v>
      </c>
      <c r="B55" s="83"/>
      <c r="C55" s="84"/>
      <c r="D55" s="191" t="s">
        <v>13</v>
      </c>
      <c r="E55" s="191"/>
      <c r="F55" s="191"/>
      <c r="G55" s="191"/>
      <c r="H55" s="191"/>
      <c r="I55" s="85"/>
      <c r="J55" s="191" t="s">
        <v>16</v>
      </c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89">
        <f>'MZO - Dochlazení administ...'!J28</f>
        <v>0</v>
      </c>
      <c r="AH55" s="190"/>
      <c r="AI55" s="190"/>
      <c r="AJ55" s="190"/>
      <c r="AK55" s="190"/>
      <c r="AL55" s="190"/>
      <c r="AM55" s="190"/>
      <c r="AN55" s="189">
        <f>SUM(AG55,AT55)</f>
        <v>0</v>
      </c>
      <c r="AO55" s="190"/>
      <c r="AP55" s="190"/>
      <c r="AQ55" s="86" t="s">
        <v>79</v>
      </c>
      <c r="AR55" s="87"/>
      <c r="AS55" s="88">
        <v>0</v>
      </c>
      <c r="AT55" s="89">
        <f>ROUND(SUM(AV55:AW55),2)</f>
        <v>0</v>
      </c>
      <c r="AU55" s="90">
        <f>'MZO - Dochlazení administ...'!P74</f>
        <v>0</v>
      </c>
      <c r="AV55" s="89">
        <f>'MZO - Dochlazení administ...'!J31</f>
        <v>0</v>
      </c>
      <c r="AW55" s="89">
        <f>'MZO - Dochlazení administ...'!J32</f>
        <v>0</v>
      </c>
      <c r="AX55" s="89">
        <f>'MZO - Dochlazení administ...'!J33</f>
        <v>0</v>
      </c>
      <c r="AY55" s="89">
        <f>'MZO - Dochlazení administ...'!J34</f>
        <v>0</v>
      </c>
      <c r="AZ55" s="89">
        <f>'MZO - Dochlazení administ...'!F31</f>
        <v>0</v>
      </c>
      <c r="BA55" s="89">
        <f>'MZO - Dochlazení administ...'!F32</f>
        <v>0</v>
      </c>
      <c r="BB55" s="89">
        <f>'MZO - Dochlazení administ...'!F33</f>
        <v>0</v>
      </c>
      <c r="BC55" s="89">
        <f>'MZO - Dochlazení administ...'!F34</f>
        <v>0</v>
      </c>
      <c r="BD55" s="91">
        <f>'MZO - Dochlazení administ...'!F35</f>
        <v>0</v>
      </c>
      <c r="BT55" s="92" t="s">
        <v>80</v>
      </c>
      <c r="BU55" s="92" t="s">
        <v>81</v>
      </c>
      <c r="BV55" s="92" t="s">
        <v>76</v>
      </c>
      <c r="BW55" s="92" t="s">
        <v>5</v>
      </c>
      <c r="BX55" s="92" t="s">
        <v>77</v>
      </c>
      <c r="CL55" s="92" t="s">
        <v>18</v>
      </c>
    </row>
    <row r="56" spans="1:90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0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YBjKOYsxPp8WNrZVhGyQTTvaeB5BO4ba3yWFtP70+PgABDs55gv0VK1e/6Gp8AaKBIOIM4YZGfVu6i0/gTffvQ==" saltValue="AN4q75b2zPyApMBGZ5oXcQ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MZO - Dochlazení adminis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BM8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4" t="s">
        <v>5</v>
      </c>
    </row>
    <row r="3" spans="1:46" s="1" customFormat="1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17"/>
      <c r="AT3" s="14" t="s">
        <v>82</v>
      </c>
    </row>
    <row r="4" spans="1:46" s="1" customFormat="1" ht="24.95" customHeight="1">
      <c r="B4" s="17"/>
      <c r="D4" s="95" t="s">
        <v>83</v>
      </c>
      <c r="L4" s="17"/>
      <c r="M4" s="96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97" t="s">
        <v>15</v>
      </c>
      <c r="E6" s="31"/>
      <c r="F6" s="31"/>
      <c r="G6" s="31"/>
      <c r="H6" s="31"/>
      <c r="I6" s="31"/>
      <c r="J6" s="31"/>
      <c r="K6" s="31"/>
      <c r="L6" s="9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24" t="s">
        <v>16</v>
      </c>
      <c r="F7" s="225"/>
      <c r="G7" s="225"/>
      <c r="H7" s="225"/>
      <c r="I7" s="31"/>
      <c r="J7" s="31"/>
      <c r="K7" s="31"/>
      <c r="L7" s="9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9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97" t="s">
        <v>17</v>
      </c>
      <c r="E9" s="31"/>
      <c r="F9" s="99" t="s">
        <v>18</v>
      </c>
      <c r="G9" s="31"/>
      <c r="H9" s="31"/>
      <c r="I9" s="97" t="s">
        <v>19</v>
      </c>
      <c r="J9" s="99" t="s">
        <v>20</v>
      </c>
      <c r="K9" s="31"/>
      <c r="L9" s="9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97" t="s">
        <v>21</v>
      </c>
      <c r="E10" s="31"/>
      <c r="F10" s="99" t="s">
        <v>22</v>
      </c>
      <c r="G10" s="31"/>
      <c r="H10" s="31"/>
      <c r="I10" s="97" t="s">
        <v>23</v>
      </c>
      <c r="J10" s="100" t="str">
        <f>'Rekapitulace stavby'!AN8</f>
        <v>1. 5. 2023</v>
      </c>
      <c r="K10" s="31"/>
      <c r="L10" s="9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9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7" t="s">
        <v>25</v>
      </c>
      <c r="E12" s="31"/>
      <c r="F12" s="31"/>
      <c r="G12" s="31"/>
      <c r="H12" s="31"/>
      <c r="I12" s="97" t="s">
        <v>26</v>
      </c>
      <c r="J12" s="99" t="s">
        <v>27</v>
      </c>
      <c r="K12" s="31"/>
      <c r="L12" s="9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99" t="s">
        <v>28</v>
      </c>
      <c r="F13" s="31"/>
      <c r="G13" s="31"/>
      <c r="H13" s="31"/>
      <c r="I13" s="97" t="s">
        <v>29</v>
      </c>
      <c r="J13" s="99" t="s">
        <v>30</v>
      </c>
      <c r="K13" s="31"/>
      <c r="L13" s="9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9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97" t="s">
        <v>31</v>
      </c>
      <c r="E15" s="31"/>
      <c r="F15" s="31"/>
      <c r="G15" s="31"/>
      <c r="H15" s="31"/>
      <c r="I15" s="97" t="s">
        <v>26</v>
      </c>
      <c r="J15" s="27" t="str">
        <f>'Rekapitulace stavby'!AN13</f>
        <v>Vyplň údaj</v>
      </c>
      <c r="K15" s="31"/>
      <c r="L15" s="9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26" t="str">
        <f>'Rekapitulace stavby'!E14</f>
        <v>Vyplň údaj</v>
      </c>
      <c r="F16" s="227"/>
      <c r="G16" s="227"/>
      <c r="H16" s="227"/>
      <c r="I16" s="97" t="s">
        <v>29</v>
      </c>
      <c r="J16" s="27" t="str">
        <f>'Rekapitulace stavby'!AN14</f>
        <v>Vyplň údaj</v>
      </c>
      <c r="K16" s="31"/>
      <c r="L16" s="9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9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97" t="s">
        <v>33</v>
      </c>
      <c r="E18" s="31"/>
      <c r="F18" s="31"/>
      <c r="G18" s="31"/>
      <c r="H18" s="31"/>
      <c r="I18" s="97" t="s">
        <v>26</v>
      </c>
      <c r="J18" s="99" t="s">
        <v>34</v>
      </c>
      <c r="K18" s="31"/>
      <c r="L18" s="9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99" t="s">
        <v>35</v>
      </c>
      <c r="F19" s="31"/>
      <c r="G19" s="31"/>
      <c r="H19" s="31"/>
      <c r="I19" s="97" t="s">
        <v>29</v>
      </c>
      <c r="J19" s="99" t="s">
        <v>36</v>
      </c>
      <c r="K19" s="31"/>
      <c r="L19" s="9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9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97" t="s">
        <v>38</v>
      </c>
      <c r="E21" s="31"/>
      <c r="F21" s="31"/>
      <c r="G21" s="31"/>
      <c r="H21" s="31"/>
      <c r="I21" s="97" t="s">
        <v>26</v>
      </c>
      <c r="J21" s="99" t="s">
        <v>34</v>
      </c>
      <c r="K21" s="31"/>
      <c r="L21" s="9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99" t="s">
        <v>35</v>
      </c>
      <c r="F22" s="31"/>
      <c r="G22" s="31"/>
      <c r="H22" s="31"/>
      <c r="I22" s="97" t="s">
        <v>29</v>
      </c>
      <c r="J22" s="99" t="s">
        <v>36</v>
      </c>
      <c r="K22" s="31"/>
      <c r="L22" s="9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9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97" t="s">
        <v>39</v>
      </c>
      <c r="E24" s="31"/>
      <c r="F24" s="31"/>
      <c r="G24" s="31"/>
      <c r="H24" s="31"/>
      <c r="I24" s="31"/>
      <c r="J24" s="31"/>
      <c r="K24" s="31"/>
      <c r="L24" s="9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31.25" customHeight="1">
      <c r="A25" s="101"/>
      <c r="B25" s="102"/>
      <c r="C25" s="101"/>
      <c r="D25" s="101"/>
      <c r="E25" s="228" t="s">
        <v>84</v>
      </c>
      <c r="F25" s="228"/>
      <c r="G25" s="228"/>
      <c r="H25" s="228"/>
      <c r="I25" s="101"/>
      <c r="J25" s="101"/>
      <c r="K25" s="101"/>
      <c r="L25" s="103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9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04"/>
      <c r="E27" s="104"/>
      <c r="F27" s="104"/>
      <c r="G27" s="104"/>
      <c r="H27" s="104"/>
      <c r="I27" s="104"/>
      <c r="J27" s="104"/>
      <c r="K27" s="104"/>
      <c r="L27" s="9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05" t="s">
        <v>41</v>
      </c>
      <c r="E28" s="31"/>
      <c r="F28" s="31"/>
      <c r="G28" s="31"/>
      <c r="H28" s="31"/>
      <c r="I28" s="31"/>
      <c r="J28" s="106">
        <f>ROUND(J74, 2)</f>
        <v>0</v>
      </c>
      <c r="K28" s="31"/>
      <c r="L28" s="9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4"/>
      <c r="E29" s="104"/>
      <c r="F29" s="104"/>
      <c r="G29" s="104"/>
      <c r="H29" s="104"/>
      <c r="I29" s="104"/>
      <c r="J29" s="104"/>
      <c r="K29" s="104"/>
      <c r="L29" s="9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07" t="s">
        <v>43</v>
      </c>
      <c r="G30" s="31"/>
      <c r="H30" s="31"/>
      <c r="I30" s="107" t="s">
        <v>42</v>
      </c>
      <c r="J30" s="107" t="s">
        <v>44</v>
      </c>
      <c r="K30" s="31"/>
      <c r="L30" s="9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08" t="s">
        <v>45</v>
      </c>
      <c r="E31" s="97" t="s">
        <v>46</v>
      </c>
      <c r="F31" s="109">
        <f>ROUND((SUM(BE74:BE83)),  2)</f>
        <v>0</v>
      </c>
      <c r="G31" s="31"/>
      <c r="H31" s="31"/>
      <c r="I31" s="110">
        <v>0.21</v>
      </c>
      <c r="J31" s="109">
        <f>ROUND(((SUM(BE74:BE83))*I31),  2)</f>
        <v>0</v>
      </c>
      <c r="K31" s="31"/>
      <c r="L31" s="9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97" t="s">
        <v>47</v>
      </c>
      <c r="F32" s="109">
        <f>ROUND((SUM(BF74:BF83)),  2)</f>
        <v>0</v>
      </c>
      <c r="G32" s="31"/>
      <c r="H32" s="31"/>
      <c r="I32" s="110">
        <v>0.15</v>
      </c>
      <c r="J32" s="109">
        <f>ROUND(((SUM(BF74:BF83))*I32),  2)</f>
        <v>0</v>
      </c>
      <c r="K32" s="31"/>
      <c r="L32" s="9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97" t="s">
        <v>48</v>
      </c>
      <c r="F33" s="109">
        <f>ROUND((SUM(BG74:BG83)),  2)</f>
        <v>0</v>
      </c>
      <c r="G33" s="31"/>
      <c r="H33" s="31"/>
      <c r="I33" s="110">
        <v>0.21</v>
      </c>
      <c r="J33" s="109">
        <f>0</f>
        <v>0</v>
      </c>
      <c r="K33" s="31"/>
      <c r="L33" s="9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97" t="s">
        <v>49</v>
      </c>
      <c r="F34" s="109">
        <f>ROUND((SUM(BH74:BH83)),  2)</f>
        <v>0</v>
      </c>
      <c r="G34" s="31"/>
      <c r="H34" s="31"/>
      <c r="I34" s="110">
        <v>0.15</v>
      </c>
      <c r="J34" s="109">
        <f>0</f>
        <v>0</v>
      </c>
      <c r="K34" s="31"/>
      <c r="L34" s="9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97" t="s">
        <v>50</v>
      </c>
      <c r="F35" s="109">
        <f>ROUND((SUM(BI74:BI83)),  2)</f>
        <v>0</v>
      </c>
      <c r="G35" s="31"/>
      <c r="H35" s="31"/>
      <c r="I35" s="110">
        <v>0</v>
      </c>
      <c r="J35" s="109">
        <f>0</f>
        <v>0</v>
      </c>
      <c r="K35" s="31"/>
      <c r="L35" s="9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9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1"/>
      <c r="D37" s="112" t="s">
        <v>51</v>
      </c>
      <c r="E37" s="113"/>
      <c r="F37" s="113"/>
      <c r="G37" s="114" t="s">
        <v>52</v>
      </c>
      <c r="H37" s="115" t="s">
        <v>53</v>
      </c>
      <c r="I37" s="113"/>
      <c r="J37" s="116">
        <f>SUM(J28:J35)</f>
        <v>0</v>
      </c>
      <c r="K37" s="117"/>
      <c r="L37" s="9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118"/>
      <c r="C38" s="119"/>
      <c r="D38" s="119"/>
      <c r="E38" s="119"/>
      <c r="F38" s="119"/>
      <c r="G38" s="119"/>
      <c r="H38" s="119"/>
      <c r="I38" s="119"/>
      <c r="J38" s="119"/>
      <c r="K38" s="119"/>
      <c r="L38" s="9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42" spans="1:31" s="2" customFormat="1" ht="6.95" customHeight="1">
      <c r="A42" s="31"/>
      <c r="B42" s="120"/>
      <c r="C42" s="121"/>
      <c r="D42" s="121"/>
      <c r="E42" s="121"/>
      <c r="F42" s="121"/>
      <c r="G42" s="121"/>
      <c r="H42" s="121"/>
      <c r="I42" s="121"/>
      <c r="J42" s="121"/>
      <c r="K42" s="121"/>
      <c r="L42" s="9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4.95" customHeight="1">
      <c r="A43" s="31"/>
      <c r="B43" s="32"/>
      <c r="C43" s="20" t="s">
        <v>85</v>
      </c>
      <c r="D43" s="33"/>
      <c r="E43" s="33"/>
      <c r="F43" s="33"/>
      <c r="G43" s="33"/>
      <c r="H43" s="33"/>
      <c r="I43" s="33"/>
      <c r="J43" s="33"/>
      <c r="K43" s="33"/>
      <c r="L43" s="9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>
      <c r="A44" s="31"/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9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12" customHeight="1">
      <c r="A45" s="31"/>
      <c r="B45" s="32"/>
      <c r="C45" s="26" t="s">
        <v>15</v>
      </c>
      <c r="D45" s="33"/>
      <c r="E45" s="33"/>
      <c r="F45" s="33"/>
      <c r="G45" s="33"/>
      <c r="H45" s="33"/>
      <c r="I45" s="33"/>
      <c r="J45" s="33"/>
      <c r="K45" s="33"/>
      <c r="L45" s="9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30" customHeight="1">
      <c r="A46" s="31"/>
      <c r="B46" s="32"/>
      <c r="C46" s="33"/>
      <c r="D46" s="33"/>
      <c r="E46" s="194" t="str">
        <f>E7</f>
        <v>Dochlazení administrativních prostor ČNB - Mimozáruční opravy</v>
      </c>
      <c r="F46" s="229"/>
      <c r="G46" s="229"/>
      <c r="H46" s="229"/>
      <c r="I46" s="33"/>
      <c r="J46" s="33"/>
      <c r="K46" s="33"/>
      <c r="L46" s="9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6.95" customHeight="1">
      <c r="A47" s="31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9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2" customHeight="1">
      <c r="A48" s="31"/>
      <c r="B48" s="32"/>
      <c r="C48" s="26" t="s">
        <v>21</v>
      </c>
      <c r="D48" s="33"/>
      <c r="E48" s="33"/>
      <c r="F48" s="24" t="str">
        <f>F10</f>
        <v>Česká národní banka, Na příkopě 864/28, 110 00 Pra</v>
      </c>
      <c r="G48" s="33"/>
      <c r="H48" s="33"/>
      <c r="I48" s="26" t="s">
        <v>23</v>
      </c>
      <c r="J48" s="56" t="str">
        <f>IF(J10="","",J10)</f>
        <v>1. 5. 2023</v>
      </c>
      <c r="K48" s="33"/>
      <c r="L48" s="9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6.95" customHeight="1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9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2" customHeight="1">
      <c r="A50" s="31"/>
      <c r="B50" s="32"/>
      <c r="C50" s="26" t="s">
        <v>25</v>
      </c>
      <c r="D50" s="33"/>
      <c r="E50" s="33"/>
      <c r="F50" s="24" t="str">
        <f>E13</f>
        <v>ČESKÁ NÁRODNÍ BANKA</v>
      </c>
      <c r="G50" s="33"/>
      <c r="H50" s="33"/>
      <c r="I50" s="26" t="s">
        <v>33</v>
      </c>
      <c r="J50" s="29" t="str">
        <f>E19</f>
        <v>Bohemik s.r.o.</v>
      </c>
      <c r="K50" s="33"/>
      <c r="L50" s="9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5.2" customHeight="1">
      <c r="A51" s="31"/>
      <c r="B51" s="32"/>
      <c r="C51" s="26" t="s">
        <v>31</v>
      </c>
      <c r="D51" s="33"/>
      <c r="E51" s="33"/>
      <c r="F51" s="24" t="str">
        <f>IF(E16="","",E16)</f>
        <v>Vyplň údaj</v>
      </c>
      <c r="G51" s="33"/>
      <c r="H51" s="33"/>
      <c r="I51" s="26" t="s">
        <v>38</v>
      </c>
      <c r="J51" s="29" t="str">
        <f>E22</f>
        <v>Bohemik s.r.o.</v>
      </c>
      <c r="K51" s="33"/>
      <c r="L51" s="9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0.35" customHeight="1">
      <c r="A52" s="31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9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29.25" customHeight="1">
      <c r="A53" s="31"/>
      <c r="B53" s="32"/>
      <c r="C53" s="122" t="s">
        <v>86</v>
      </c>
      <c r="D53" s="123"/>
      <c r="E53" s="123"/>
      <c r="F53" s="123"/>
      <c r="G53" s="123"/>
      <c r="H53" s="123"/>
      <c r="I53" s="123"/>
      <c r="J53" s="124" t="s">
        <v>87</v>
      </c>
      <c r="K53" s="123"/>
      <c r="L53" s="9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0.35" customHeight="1">
      <c r="A54" s="31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9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2.9" customHeight="1">
      <c r="A55" s="31"/>
      <c r="B55" s="32"/>
      <c r="C55" s="125" t="s">
        <v>73</v>
      </c>
      <c r="D55" s="33"/>
      <c r="E55" s="33"/>
      <c r="F55" s="33"/>
      <c r="G55" s="33"/>
      <c r="H55" s="33"/>
      <c r="I55" s="33"/>
      <c r="J55" s="74">
        <f>J74</f>
        <v>0</v>
      </c>
      <c r="K55" s="33"/>
      <c r="L55" s="9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U55" s="14" t="s">
        <v>88</v>
      </c>
    </row>
    <row r="56" spans="1:47" s="9" customFormat="1" ht="24.95" customHeight="1">
      <c r="B56" s="126"/>
      <c r="C56" s="127"/>
      <c r="D56" s="128" t="s">
        <v>89</v>
      </c>
      <c r="E56" s="129"/>
      <c r="F56" s="129"/>
      <c r="G56" s="129"/>
      <c r="H56" s="129"/>
      <c r="I56" s="129"/>
      <c r="J56" s="130">
        <f>J75</f>
        <v>0</v>
      </c>
      <c r="K56" s="127"/>
      <c r="L56" s="131"/>
    </row>
    <row r="57" spans="1:47" s="2" customFormat="1" ht="21.75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9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9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62" spans="1:47" s="2" customFormat="1" ht="6.95" customHeight="1">
      <c r="A62" s="31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98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4.95" customHeight="1">
      <c r="A63" s="31"/>
      <c r="B63" s="32"/>
      <c r="C63" s="20" t="s">
        <v>90</v>
      </c>
      <c r="D63" s="33"/>
      <c r="E63" s="33"/>
      <c r="F63" s="33"/>
      <c r="G63" s="33"/>
      <c r="H63" s="33"/>
      <c r="I63" s="33"/>
      <c r="J63" s="33"/>
      <c r="K63" s="33"/>
      <c r="L63" s="98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98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65" s="2" customFormat="1" ht="12" customHeight="1">
      <c r="A65" s="31"/>
      <c r="B65" s="32"/>
      <c r="C65" s="26" t="s">
        <v>15</v>
      </c>
      <c r="D65" s="33"/>
      <c r="E65" s="33"/>
      <c r="F65" s="33"/>
      <c r="G65" s="33"/>
      <c r="H65" s="33"/>
      <c r="I65" s="33"/>
      <c r="J65" s="33"/>
      <c r="K65" s="33"/>
      <c r="L65" s="9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30" customHeight="1">
      <c r="A66" s="31"/>
      <c r="B66" s="32"/>
      <c r="C66" s="33"/>
      <c r="D66" s="33"/>
      <c r="E66" s="194" t="str">
        <f>E7</f>
        <v>Dochlazení administrativních prostor ČNB - Mimozáruční opravy</v>
      </c>
      <c r="F66" s="229"/>
      <c r="G66" s="229"/>
      <c r="H66" s="229"/>
      <c r="I66" s="33"/>
      <c r="J66" s="33"/>
      <c r="K66" s="33"/>
      <c r="L66" s="98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98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21</v>
      </c>
      <c r="D68" s="33"/>
      <c r="E68" s="33"/>
      <c r="F68" s="24" t="str">
        <f>F10</f>
        <v>Česká národní banka, Na příkopě 864/28, 110 00 Pra</v>
      </c>
      <c r="G68" s="33"/>
      <c r="H68" s="33"/>
      <c r="I68" s="26" t="s">
        <v>23</v>
      </c>
      <c r="J68" s="56" t="str">
        <f>IF(J10="","",J10)</f>
        <v>1. 5. 2023</v>
      </c>
      <c r="K68" s="33"/>
      <c r="L68" s="98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98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5.2" customHeight="1">
      <c r="A70" s="31"/>
      <c r="B70" s="32"/>
      <c r="C70" s="26" t="s">
        <v>25</v>
      </c>
      <c r="D70" s="33"/>
      <c r="E70" s="33"/>
      <c r="F70" s="24" t="str">
        <f>E13</f>
        <v>ČESKÁ NÁRODNÍ BANKA</v>
      </c>
      <c r="G70" s="33"/>
      <c r="H70" s="33"/>
      <c r="I70" s="26" t="s">
        <v>33</v>
      </c>
      <c r="J70" s="29" t="str">
        <f>E19</f>
        <v>Bohemik s.r.o.</v>
      </c>
      <c r="K70" s="33"/>
      <c r="L70" s="9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5.2" customHeight="1">
      <c r="A71" s="31"/>
      <c r="B71" s="32"/>
      <c r="C71" s="26" t="s">
        <v>31</v>
      </c>
      <c r="D71" s="33"/>
      <c r="E71" s="33"/>
      <c r="F71" s="24" t="str">
        <f>IF(E16="","",E16)</f>
        <v>Vyplň údaj</v>
      </c>
      <c r="G71" s="33"/>
      <c r="H71" s="33"/>
      <c r="I71" s="26" t="s">
        <v>38</v>
      </c>
      <c r="J71" s="29" t="str">
        <f>E22</f>
        <v>Bohemik s.r.o.</v>
      </c>
      <c r="K71" s="33"/>
      <c r="L71" s="9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10.3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98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10" customFormat="1" ht="29.25" customHeight="1">
      <c r="A73" s="132"/>
      <c r="B73" s="133"/>
      <c r="C73" s="134" t="s">
        <v>91</v>
      </c>
      <c r="D73" s="135" t="s">
        <v>60</v>
      </c>
      <c r="E73" s="135" t="s">
        <v>56</v>
      </c>
      <c r="F73" s="135" t="s">
        <v>57</v>
      </c>
      <c r="G73" s="135" t="s">
        <v>92</v>
      </c>
      <c r="H73" s="135" t="s">
        <v>93</v>
      </c>
      <c r="I73" s="135" t="s">
        <v>94</v>
      </c>
      <c r="J73" s="135" t="s">
        <v>87</v>
      </c>
      <c r="K73" s="136" t="s">
        <v>95</v>
      </c>
      <c r="L73" s="137"/>
      <c r="M73" s="65" t="s">
        <v>18</v>
      </c>
      <c r="N73" s="66" t="s">
        <v>45</v>
      </c>
      <c r="O73" s="66" t="s">
        <v>96</v>
      </c>
      <c r="P73" s="66" t="s">
        <v>97</v>
      </c>
      <c r="Q73" s="66" t="s">
        <v>98</v>
      </c>
      <c r="R73" s="66" t="s">
        <v>99</v>
      </c>
      <c r="S73" s="66" t="s">
        <v>100</v>
      </c>
      <c r="T73" s="67" t="s">
        <v>101</v>
      </c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</row>
    <row r="74" spans="1:65" s="2" customFormat="1" ht="22.9" customHeight="1">
      <c r="A74" s="31"/>
      <c r="B74" s="32"/>
      <c r="C74" s="72" t="s">
        <v>102</v>
      </c>
      <c r="D74" s="33"/>
      <c r="E74" s="33"/>
      <c r="F74" s="33"/>
      <c r="G74" s="33"/>
      <c r="H74" s="33"/>
      <c r="I74" s="33"/>
      <c r="J74" s="138">
        <f>BK74</f>
        <v>0</v>
      </c>
      <c r="K74" s="33"/>
      <c r="L74" s="36"/>
      <c r="M74" s="68"/>
      <c r="N74" s="139"/>
      <c r="O74" s="69"/>
      <c r="P74" s="140">
        <f>P75</f>
        <v>0</v>
      </c>
      <c r="Q74" s="69"/>
      <c r="R74" s="140">
        <f>R75</f>
        <v>0</v>
      </c>
      <c r="S74" s="69"/>
      <c r="T74" s="141">
        <f>T75</f>
        <v>0</v>
      </c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T74" s="14" t="s">
        <v>74</v>
      </c>
      <c r="AU74" s="14" t="s">
        <v>88</v>
      </c>
      <c r="BK74" s="142">
        <f>BK75</f>
        <v>0</v>
      </c>
    </row>
    <row r="75" spans="1:65" s="11" customFormat="1" ht="25.9" customHeight="1">
      <c r="B75" s="143"/>
      <c r="C75" s="144"/>
      <c r="D75" s="145" t="s">
        <v>74</v>
      </c>
      <c r="E75" s="146" t="s">
        <v>103</v>
      </c>
      <c r="F75" s="146" t="s">
        <v>104</v>
      </c>
      <c r="G75" s="144"/>
      <c r="H75" s="144"/>
      <c r="I75" s="147"/>
      <c r="J75" s="148">
        <f>BK75</f>
        <v>0</v>
      </c>
      <c r="K75" s="144"/>
      <c r="L75" s="149"/>
      <c r="M75" s="150"/>
      <c r="N75" s="151"/>
      <c r="O75" s="151"/>
      <c r="P75" s="152">
        <f>SUM(P76:P83)</f>
        <v>0</v>
      </c>
      <c r="Q75" s="151"/>
      <c r="R75" s="152">
        <f>SUM(R76:R83)</f>
        <v>0</v>
      </c>
      <c r="S75" s="151"/>
      <c r="T75" s="153">
        <f>SUM(T76:T83)</f>
        <v>0</v>
      </c>
      <c r="AR75" s="154" t="s">
        <v>105</v>
      </c>
      <c r="AT75" s="155" t="s">
        <v>74</v>
      </c>
      <c r="AU75" s="155" t="s">
        <v>75</v>
      </c>
      <c r="AY75" s="154" t="s">
        <v>106</v>
      </c>
      <c r="BK75" s="156">
        <f>SUM(BK76:BK83)</f>
        <v>0</v>
      </c>
    </row>
    <row r="76" spans="1:65" s="2" customFormat="1" ht="33" customHeight="1">
      <c r="A76" s="31"/>
      <c r="B76" s="32"/>
      <c r="C76" s="157" t="s">
        <v>80</v>
      </c>
      <c r="D76" s="157" t="s">
        <v>107</v>
      </c>
      <c r="E76" s="158" t="s">
        <v>108</v>
      </c>
      <c r="F76" s="159" t="s">
        <v>109</v>
      </c>
      <c r="G76" s="160" t="s">
        <v>110</v>
      </c>
      <c r="H76" s="161">
        <v>40</v>
      </c>
      <c r="I76" s="162"/>
      <c r="J76" s="161">
        <f>ROUND((ROUND(I76,2))*(ROUND(H76,2)),2)</f>
        <v>0</v>
      </c>
      <c r="K76" s="159" t="s">
        <v>111</v>
      </c>
      <c r="L76" s="36"/>
      <c r="M76" s="163" t="s">
        <v>18</v>
      </c>
      <c r="N76" s="164" t="s">
        <v>46</v>
      </c>
      <c r="O76" s="61"/>
      <c r="P76" s="165">
        <f>O76*H76</f>
        <v>0</v>
      </c>
      <c r="Q76" s="165">
        <v>0</v>
      </c>
      <c r="R76" s="165">
        <f>Q76*H76</f>
        <v>0</v>
      </c>
      <c r="S76" s="165">
        <v>0</v>
      </c>
      <c r="T76" s="166">
        <f>S76*H76</f>
        <v>0</v>
      </c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R76" s="167" t="s">
        <v>112</v>
      </c>
      <c r="AT76" s="167" t="s">
        <v>107</v>
      </c>
      <c r="AU76" s="167" t="s">
        <v>80</v>
      </c>
      <c r="AY76" s="14" t="s">
        <v>106</v>
      </c>
      <c r="BE76" s="168">
        <f>IF(N76="základní",J76,0)</f>
        <v>0</v>
      </c>
      <c r="BF76" s="168">
        <f>IF(N76="snížená",J76,0)</f>
        <v>0</v>
      </c>
      <c r="BG76" s="168">
        <f>IF(N76="zákl. přenesená",J76,0)</f>
        <v>0</v>
      </c>
      <c r="BH76" s="168">
        <f>IF(N76="sníž. přenesená",J76,0)</f>
        <v>0</v>
      </c>
      <c r="BI76" s="168">
        <f>IF(N76="nulová",J76,0)</f>
        <v>0</v>
      </c>
      <c r="BJ76" s="14" t="s">
        <v>80</v>
      </c>
      <c r="BK76" s="168">
        <f>ROUND((ROUND(I76,2))*(ROUND(H76,2)),2)</f>
        <v>0</v>
      </c>
      <c r="BL76" s="14" t="s">
        <v>112</v>
      </c>
      <c r="BM76" s="167" t="s">
        <v>113</v>
      </c>
    </row>
    <row r="77" spans="1:65" s="12" customFormat="1">
      <c r="B77" s="169"/>
      <c r="C77" s="170"/>
      <c r="D77" s="171" t="s">
        <v>114</v>
      </c>
      <c r="E77" s="172" t="s">
        <v>18</v>
      </c>
      <c r="F77" s="173" t="s">
        <v>115</v>
      </c>
      <c r="G77" s="170"/>
      <c r="H77" s="174">
        <v>40</v>
      </c>
      <c r="I77" s="175"/>
      <c r="J77" s="170"/>
      <c r="K77" s="170"/>
      <c r="L77" s="176"/>
      <c r="M77" s="177"/>
      <c r="N77" s="178"/>
      <c r="O77" s="178"/>
      <c r="P77" s="178"/>
      <c r="Q77" s="178"/>
      <c r="R77" s="178"/>
      <c r="S77" s="178"/>
      <c r="T77" s="179"/>
      <c r="AT77" s="180" t="s">
        <v>114</v>
      </c>
      <c r="AU77" s="180" t="s">
        <v>80</v>
      </c>
      <c r="AV77" s="12" t="s">
        <v>82</v>
      </c>
      <c r="AW77" s="12" t="s">
        <v>37</v>
      </c>
      <c r="AX77" s="12" t="s">
        <v>80</v>
      </c>
      <c r="AY77" s="180" t="s">
        <v>106</v>
      </c>
    </row>
    <row r="78" spans="1:65" s="2" customFormat="1" ht="49.15" customHeight="1">
      <c r="A78" s="31"/>
      <c r="B78" s="32"/>
      <c r="C78" s="157" t="s">
        <v>82</v>
      </c>
      <c r="D78" s="157" t="s">
        <v>107</v>
      </c>
      <c r="E78" s="158" t="s">
        <v>116</v>
      </c>
      <c r="F78" s="159" t="s">
        <v>117</v>
      </c>
      <c r="G78" s="160" t="s">
        <v>110</v>
      </c>
      <c r="H78" s="161">
        <v>16</v>
      </c>
      <c r="I78" s="162"/>
      <c r="J78" s="161">
        <f>ROUND((ROUND(I78,2))*(ROUND(H78,2)),2)</f>
        <v>0</v>
      </c>
      <c r="K78" s="159" t="s">
        <v>111</v>
      </c>
      <c r="L78" s="36"/>
      <c r="M78" s="163" t="s">
        <v>18</v>
      </c>
      <c r="N78" s="164" t="s">
        <v>46</v>
      </c>
      <c r="O78" s="61"/>
      <c r="P78" s="165">
        <f>O78*H78</f>
        <v>0</v>
      </c>
      <c r="Q78" s="165">
        <v>0</v>
      </c>
      <c r="R78" s="165">
        <f>Q78*H78</f>
        <v>0</v>
      </c>
      <c r="S78" s="165">
        <v>0</v>
      </c>
      <c r="T78" s="166">
        <f>S78*H78</f>
        <v>0</v>
      </c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R78" s="167" t="s">
        <v>112</v>
      </c>
      <c r="AT78" s="167" t="s">
        <v>107</v>
      </c>
      <c r="AU78" s="167" t="s">
        <v>80</v>
      </c>
      <c r="AY78" s="14" t="s">
        <v>106</v>
      </c>
      <c r="BE78" s="168">
        <f>IF(N78="základní",J78,0)</f>
        <v>0</v>
      </c>
      <c r="BF78" s="168">
        <f>IF(N78="snížená",J78,0)</f>
        <v>0</v>
      </c>
      <c r="BG78" s="168">
        <f>IF(N78="zákl. přenesená",J78,0)</f>
        <v>0</v>
      </c>
      <c r="BH78" s="168">
        <f>IF(N78="sníž. přenesená",J78,0)</f>
        <v>0</v>
      </c>
      <c r="BI78" s="168">
        <f>IF(N78="nulová",J78,0)</f>
        <v>0</v>
      </c>
      <c r="BJ78" s="14" t="s">
        <v>80</v>
      </c>
      <c r="BK78" s="168">
        <f>ROUND((ROUND(I78,2))*(ROUND(H78,2)),2)</f>
        <v>0</v>
      </c>
      <c r="BL78" s="14" t="s">
        <v>112</v>
      </c>
      <c r="BM78" s="167" t="s">
        <v>118</v>
      </c>
    </row>
    <row r="79" spans="1:65" s="12" customFormat="1">
      <c r="B79" s="169"/>
      <c r="C79" s="170"/>
      <c r="D79" s="171" t="s">
        <v>114</v>
      </c>
      <c r="E79" s="172" t="s">
        <v>18</v>
      </c>
      <c r="F79" s="173" t="s">
        <v>119</v>
      </c>
      <c r="G79" s="170"/>
      <c r="H79" s="174">
        <v>16</v>
      </c>
      <c r="I79" s="175"/>
      <c r="J79" s="170"/>
      <c r="K79" s="170"/>
      <c r="L79" s="176"/>
      <c r="M79" s="177"/>
      <c r="N79" s="178"/>
      <c r="O79" s="178"/>
      <c r="P79" s="178"/>
      <c r="Q79" s="178"/>
      <c r="R79" s="178"/>
      <c r="S79" s="178"/>
      <c r="T79" s="179"/>
      <c r="AT79" s="180" t="s">
        <v>114</v>
      </c>
      <c r="AU79" s="180" t="s">
        <v>80</v>
      </c>
      <c r="AV79" s="12" t="s">
        <v>82</v>
      </c>
      <c r="AW79" s="12" t="s">
        <v>37</v>
      </c>
      <c r="AX79" s="12" t="s">
        <v>80</v>
      </c>
      <c r="AY79" s="180" t="s">
        <v>106</v>
      </c>
    </row>
    <row r="80" spans="1:65" s="2" customFormat="1" ht="44.25" customHeight="1">
      <c r="A80" s="31"/>
      <c r="B80" s="32"/>
      <c r="C80" s="157" t="s">
        <v>120</v>
      </c>
      <c r="D80" s="157" t="s">
        <v>107</v>
      </c>
      <c r="E80" s="158" t="s">
        <v>121</v>
      </c>
      <c r="F80" s="159" t="s">
        <v>122</v>
      </c>
      <c r="G80" s="160" t="s">
        <v>123</v>
      </c>
      <c r="H80" s="161">
        <v>4</v>
      </c>
      <c r="I80" s="162"/>
      <c r="J80" s="161">
        <f>ROUND((ROUND(I80,2))*(ROUND(H80,2)),2)</f>
        <v>0</v>
      </c>
      <c r="K80" s="159" t="s">
        <v>111</v>
      </c>
      <c r="L80" s="36"/>
      <c r="M80" s="163" t="s">
        <v>18</v>
      </c>
      <c r="N80" s="164" t="s">
        <v>46</v>
      </c>
      <c r="O80" s="61"/>
      <c r="P80" s="165">
        <f>O80*H80</f>
        <v>0</v>
      </c>
      <c r="Q80" s="165">
        <v>0</v>
      </c>
      <c r="R80" s="165">
        <f>Q80*H80</f>
        <v>0</v>
      </c>
      <c r="S80" s="165">
        <v>0</v>
      </c>
      <c r="T80" s="166">
        <f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7" t="s">
        <v>112</v>
      </c>
      <c r="AT80" s="167" t="s">
        <v>107</v>
      </c>
      <c r="AU80" s="167" t="s">
        <v>80</v>
      </c>
      <c r="AY80" s="14" t="s">
        <v>106</v>
      </c>
      <c r="BE80" s="168">
        <f>IF(N80="základní",J80,0)</f>
        <v>0</v>
      </c>
      <c r="BF80" s="168">
        <f>IF(N80="snížená",J80,0)</f>
        <v>0</v>
      </c>
      <c r="BG80" s="168">
        <f>IF(N80="zákl. přenesená",J80,0)</f>
        <v>0</v>
      </c>
      <c r="BH80" s="168">
        <f>IF(N80="sníž. přenesená",J80,0)</f>
        <v>0</v>
      </c>
      <c r="BI80" s="168">
        <f>IF(N80="nulová",J80,0)</f>
        <v>0</v>
      </c>
      <c r="BJ80" s="14" t="s">
        <v>80</v>
      </c>
      <c r="BK80" s="168">
        <f>ROUND((ROUND(I80,2))*(ROUND(H80,2)),2)</f>
        <v>0</v>
      </c>
      <c r="BL80" s="14" t="s">
        <v>112</v>
      </c>
      <c r="BM80" s="167" t="s">
        <v>124</v>
      </c>
    </row>
    <row r="81" spans="1:65" s="12" customFormat="1">
      <c r="B81" s="169"/>
      <c r="C81" s="170"/>
      <c r="D81" s="171" t="s">
        <v>114</v>
      </c>
      <c r="E81" s="172" t="s">
        <v>18</v>
      </c>
      <c r="F81" s="173" t="s">
        <v>125</v>
      </c>
      <c r="G81" s="170"/>
      <c r="H81" s="174">
        <v>4</v>
      </c>
      <c r="I81" s="175"/>
      <c r="J81" s="170"/>
      <c r="K81" s="170"/>
      <c r="L81" s="176"/>
      <c r="M81" s="177"/>
      <c r="N81" s="178"/>
      <c r="O81" s="178"/>
      <c r="P81" s="178"/>
      <c r="Q81" s="178"/>
      <c r="R81" s="178"/>
      <c r="S81" s="178"/>
      <c r="T81" s="179"/>
      <c r="AT81" s="180" t="s">
        <v>114</v>
      </c>
      <c r="AU81" s="180" t="s">
        <v>80</v>
      </c>
      <c r="AV81" s="12" t="s">
        <v>82</v>
      </c>
      <c r="AW81" s="12" t="s">
        <v>37</v>
      </c>
      <c r="AX81" s="12" t="s">
        <v>80</v>
      </c>
      <c r="AY81" s="180" t="s">
        <v>106</v>
      </c>
    </row>
    <row r="82" spans="1:65" s="2" customFormat="1" ht="55.5" customHeight="1">
      <c r="A82" s="31"/>
      <c r="B82" s="32"/>
      <c r="C82" s="157" t="s">
        <v>105</v>
      </c>
      <c r="D82" s="157" t="s">
        <v>107</v>
      </c>
      <c r="E82" s="158" t="s">
        <v>126</v>
      </c>
      <c r="F82" s="159" t="s">
        <v>127</v>
      </c>
      <c r="G82" s="160" t="s">
        <v>123</v>
      </c>
      <c r="H82" s="161">
        <v>2</v>
      </c>
      <c r="I82" s="162"/>
      <c r="J82" s="161">
        <f>ROUND((ROUND(I82,2))*(ROUND(H82,2)),2)</f>
        <v>0</v>
      </c>
      <c r="K82" s="159" t="s">
        <v>111</v>
      </c>
      <c r="L82" s="36"/>
      <c r="M82" s="163" t="s">
        <v>18</v>
      </c>
      <c r="N82" s="164" t="s">
        <v>46</v>
      </c>
      <c r="O82" s="61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7" t="s">
        <v>112</v>
      </c>
      <c r="AT82" s="167" t="s">
        <v>107</v>
      </c>
      <c r="AU82" s="167" t="s">
        <v>80</v>
      </c>
      <c r="AY82" s="14" t="s">
        <v>106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4" t="s">
        <v>80</v>
      </c>
      <c r="BK82" s="168">
        <f>ROUND((ROUND(I82,2))*(ROUND(H82,2)),2)</f>
        <v>0</v>
      </c>
      <c r="BL82" s="14" t="s">
        <v>112</v>
      </c>
      <c r="BM82" s="167" t="s">
        <v>128</v>
      </c>
    </row>
    <row r="83" spans="1:65" s="12" customFormat="1">
      <c r="B83" s="169"/>
      <c r="C83" s="170"/>
      <c r="D83" s="171" t="s">
        <v>114</v>
      </c>
      <c r="E83" s="172" t="s">
        <v>18</v>
      </c>
      <c r="F83" s="173" t="s">
        <v>129</v>
      </c>
      <c r="G83" s="170"/>
      <c r="H83" s="174">
        <v>2</v>
      </c>
      <c r="I83" s="175"/>
      <c r="J83" s="170"/>
      <c r="K83" s="170"/>
      <c r="L83" s="176"/>
      <c r="M83" s="181"/>
      <c r="N83" s="182"/>
      <c r="O83" s="182"/>
      <c r="P83" s="182"/>
      <c r="Q83" s="182"/>
      <c r="R83" s="182"/>
      <c r="S83" s="182"/>
      <c r="T83" s="183"/>
      <c r="AT83" s="180" t="s">
        <v>114</v>
      </c>
      <c r="AU83" s="180" t="s">
        <v>80</v>
      </c>
      <c r="AV83" s="12" t="s">
        <v>82</v>
      </c>
      <c r="AW83" s="12" t="s">
        <v>37</v>
      </c>
      <c r="AX83" s="12" t="s">
        <v>80</v>
      </c>
      <c r="AY83" s="180" t="s">
        <v>106</v>
      </c>
    </row>
    <row r="84" spans="1:65" s="2" customFormat="1" ht="6.95" customHeight="1">
      <c r="A84" s="31"/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6"/>
      <c r="M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</sheetData>
  <sheetProtection algorithmName="SHA-512" hashValue="DwLXoj7AoJ600nmKi74ktS9jnI37mPlahlNsqBaLNJVMpmU+8Z7qr5DFeT46EXW72rGZpKBlGMjtpYAhlky+cA==" saltValue="qAzMdlH7xtoYJI2fLsVk9w==" spinCount="100000" sheet="1" objects="1" scenarios="1"/>
  <autoFilter ref="C73:K83" xr:uid="{00000000-0009-0000-0000-000001000000}"/>
  <mergeCells count="6">
    <mergeCell ref="E66:H66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Rekapitulace stavby</vt:lpstr>
      <vt:lpstr>MZO - Dochlazení administ...</vt:lpstr>
      <vt:lpstr>'MZO - Dochlazení administ...'!Print_Area</vt:lpstr>
      <vt:lpstr>'Rekapitulace stavby'!Print_Area</vt:lpstr>
      <vt:lpstr>'MZO - Dochlazení administ...'!Print_Titles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Bohemik Dobříš</cp:lastModifiedBy>
  <dcterms:created xsi:type="dcterms:W3CDTF">2023-12-14T08:18:28Z</dcterms:created>
  <dcterms:modified xsi:type="dcterms:W3CDTF">2023-12-14T22:57:58Z</dcterms:modified>
</cp:coreProperties>
</file>